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ey PV\Desktop\for\"/>
    </mc:Choice>
  </mc:AlternateContent>
  <xr:revisionPtr revIDLastSave="0" documentId="8_{CB25981F-6E26-451A-9ECA-A8F6BC714BD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8" i="1" l="1"/>
  <c r="B47" i="1"/>
  <c r="B45" i="1"/>
  <c r="B44" i="1"/>
  <c r="B43" i="1"/>
  <c r="B42" i="1"/>
  <c r="B41" i="1"/>
  <c r="B40" i="1"/>
  <c r="B39" i="1"/>
  <c r="B38" i="1"/>
  <c r="B37" i="1"/>
  <c r="B36" i="1"/>
  <c r="B35" i="1"/>
  <c r="B34" i="1"/>
  <c r="B33" i="1"/>
  <c r="B30" i="1"/>
  <c r="B29" i="1"/>
  <c r="B28" i="1"/>
  <c r="B27" i="1"/>
  <c r="B25" i="1"/>
  <c r="B24" i="1"/>
  <c r="B23" i="1"/>
  <c r="B22" i="1"/>
  <c r="B20" i="1"/>
  <c r="B57" i="1" l="1"/>
  <c r="B60" i="1" s="1"/>
</calcChain>
</file>

<file path=xl/sharedStrings.xml><?xml version="1.0" encoding="utf-8"?>
<sst xmlns="http://schemas.openxmlformats.org/spreadsheetml/2006/main" count="61" uniqueCount="51">
  <si>
    <t>Level 1 Quartz in kitchen</t>
  </si>
  <si>
    <t>Net sales price</t>
  </si>
  <si>
    <t>Modern Kitchen -Spring Valley Painted Maple Cabinets with Soft close</t>
  </si>
  <si>
    <t>NC</t>
  </si>
  <si>
    <t>Delta master shower faucet</t>
  </si>
  <si>
    <t>Stainless Steel Hood</t>
  </si>
  <si>
    <t>9 Ft Ceiling Height in Basement including sunroom</t>
  </si>
  <si>
    <t>Morning Room 16 x 12</t>
  </si>
  <si>
    <t>Modem Floor Plan #2  - no arches</t>
  </si>
  <si>
    <t>Wine Station with Level 1 Quartz</t>
  </si>
  <si>
    <t>Gas Cooktop</t>
  </si>
  <si>
    <t>Stainless Steel Appliances</t>
  </si>
  <si>
    <t>25 Cu Ft French Style Refrigerator with Ice and Water</t>
  </si>
  <si>
    <t>2 ft. additional island top with two legs</t>
  </si>
  <si>
    <t>Hardwood Stairs</t>
  </si>
  <si>
    <t>Two Tone Paint- Main Floors</t>
  </si>
  <si>
    <t>Electric Outlet above stone fireplace for TV</t>
  </si>
  <si>
    <t>52" Ceiling fan w/light - Master Bedroom, Morning Room, Family Room w/ Clifton Heights Cover - BN</t>
  </si>
  <si>
    <t>Stone Fireplace and Surround-upgrade color</t>
  </si>
  <si>
    <t>Second Floor Laundry Room - Master Bedroom</t>
  </si>
  <si>
    <t>Delete Duct chase and Linen Closet</t>
  </si>
  <si>
    <t>Free Standing Tub Layout - Master Bathroom - Chrome</t>
  </si>
  <si>
    <t>Garage Door Openers (2)</t>
  </si>
  <si>
    <t>Shower recess tile areas - (2)</t>
  </si>
  <si>
    <t>Beaded Siding</t>
  </si>
  <si>
    <t>Flair trim door knobs</t>
  </si>
  <si>
    <t>TOTAL SALES PRICE</t>
  </si>
  <si>
    <t>FREE OPTIONS -with use of preferred lender and title co</t>
  </si>
  <si>
    <t xml:space="preserve">4 Bedrooms  3 1/2 bathrooms -  3.5 Car Garage, Craftsman Front Elevation </t>
  </si>
  <si>
    <t>Plus $7,500 TOWARDS YOUR CLOSING COSTS with use of preferred lender and title co!</t>
  </si>
  <si>
    <t>3.69 acres wooded lot</t>
  </si>
  <si>
    <t>Presents</t>
  </si>
  <si>
    <t>3,360 Square Feet two levels, 4 Car Garage</t>
  </si>
  <si>
    <t>Lot Premium - Private 3.69 acre lot</t>
  </si>
  <si>
    <t xml:space="preserve">Black Windows, Gutters, and Downspouts </t>
  </si>
  <si>
    <t xml:space="preserve">Black Garage Doors </t>
  </si>
  <si>
    <r>
      <t>“</t>
    </r>
    <r>
      <rPr>
        <b/>
        <u/>
        <sz val="12"/>
        <rFont val="Times New Roman"/>
        <family val="1"/>
      </rPr>
      <t>THE HAWTHORN DELUXE II"</t>
    </r>
  </si>
  <si>
    <t xml:space="preserve">Flooring &amp; Tile Upgrades </t>
  </si>
  <si>
    <t>Elongated toilets all bathrooms (4)</t>
  </si>
  <si>
    <t>Door to study with closet</t>
  </si>
  <si>
    <t>Kohler grey single bowl sink in kitchen</t>
  </si>
  <si>
    <t>Briarwood Galvanized Lighting Package - 2 levels</t>
  </si>
  <si>
    <t>42" Ceiling Fan rough ins bed2, 3, 4 and study</t>
  </si>
  <si>
    <t>Craftsman Staircase</t>
  </si>
  <si>
    <t>Home tentatively scheduled to be completed on March 1, 2027</t>
  </si>
  <si>
    <t>Elevation 2 Craftsman (no rails if grade allows)</t>
  </si>
  <si>
    <t xml:space="preserve">Add blank pane glass door to study </t>
  </si>
  <si>
    <t>Rev 4-17-2026</t>
  </si>
  <si>
    <r>
      <rPr>
        <b/>
        <sz val="12"/>
        <rFont val="Times New Roman"/>
        <family val="1"/>
      </rPr>
      <t xml:space="preserve">The Hawthorn Deluxe II  </t>
    </r>
    <r>
      <rPr>
        <sz val="12"/>
        <rFont val="Times New Roman"/>
        <family val="1"/>
      </rPr>
      <t>- Base Price</t>
    </r>
  </si>
  <si>
    <t>Public Water &amp; NO HOA</t>
  </si>
  <si>
    <t xml:space="preserve">Lot 2 Anita Estates 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</si>
</sst>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64" formatCode="&quot;$&quot;#,##0"/>
  </numFmts>
  <fonts count="18" x14ac:knownFonts="1">
    <font>
      <sz val="11"/>
      <color theme="1"/>
      <name val="Calibri"/>
      <family val="2"/>
      <scheme val="minor"/>
    </font>
    <font>
      <b/>
      <sz val="22"/>
      <name val="Times New Roman"/>
      <family val="1"/>
    </font>
    <font>
      <b/>
      <sz val="18"/>
      <name val="Times New Roman"/>
      <family val="1"/>
    </font>
    <font>
      <sz val="10"/>
      <name val="Arial"/>
      <family val="2"/>
    </font>
    <font>
      <sz val="12"/>
      <name val="Times New Roman"/>
      <family val="1"/>
    </font>
    <font>
      <b/>
      <u/>
      <sz val="12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1"/>
      <color theme="1"/>
      <name val="Calibri"/>
      <family val="2"/>
      <scheme val="minor"/>
    </font>
    <font>
      <b/>
      <i/>
      <sz val="12"/>
      <name val="Times New Roman"/>
      <family val="1"/>
    </font>
    <font>
      <b/>
      <sz val="12"/>
      <color rgb="FFFF0000"/>
      <name val="Times New Roman"/>
      <family val="1"/>
    </font>
    <font>
      <sz val="12"/>
      <color rgb="FFFF0000"/>
      <name val="Times New Roman"/>
      <family val="1"/>
    </font>
    <font>
      <sz val="6"/>
      <color rgb="FFFF0000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16"/>
      <name val="Times New Roman"/>
      <family val="1"/>
    </font>
    <font>
      <b/>
      <sz val="16"/>
      <name val="Times New Roman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/>
    <xf numFmtId="44" fontId="8" fillId="0" borderId="0" applyFont="0" applyFill="0" applyBorder="0" applyAlignment="0" applyProtection="0"/>
  </cellStyleXfs>
  <cellXfs count="47">
    <xf numFmtId="0" fontId="0" fillId="0" borderId="0" xfId="0"/>
    <xf numFmtId="0" fontId="4" fillId="0" borderId="0" xfId="0" applyFont="1" applyAlignment="1">
      <alignment horizontal="center"/>
    </xf>
    <xf numFmtId="3" fontId="4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1" applyFont="1" applyAlignment="1">
      <alignment horizontal="center" vertical="center"/>
    </xf>
    <xf numFmtId="0" fontId="1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44" fontId="4" fillId="0" borderId="0" xfId="2" applyFont="1" applyAlignment="1">
      <alignment horizontal="center" vertical="top" shrinkToFit="1"/>
    </xf>
    <xf numFmtId="0" fontId="4" fillId="0" borderId="0" xfId="0" applyFont="1" applyAlignment="1">
      <alignment vertical="top" wrapText="1"/>
    </xf>
    <xf numFmtId="164" fontId="4" fillId="0" borderId="0" xfId="2" applyNumberFormat="1" applyFont="1" applyAlignment="1">
      <alignment horizontal="center" vertical="top" shrinkToFit="1"/>
    </xf>
    <xf numFmtId="0" fontId="4" fillId="0" borderId="0" xfId="0" applyFont="1" applyAlignment="1">
      <alignment horizontal="left" vertical="top" wrapText="1" indent="8"/>
    </xf>
    <xf numFmtId="164" fontId="4" fillId="0" borderId="0" xfId="2" applyNumberFormat="1" applyFont="1" applyAlignment="1">
      <alignment horizontal="center" vertical="top" wrapText="1"/>
    </xf>
    <xf numFmtId="0" fontId="7" fillId="0" borderId="0" xfId="0" applyFont="1" applyAlignment="1">
      <alignment horizontal="center" vertical="center"/>
    </xf>
    <xf numFmtId="44" fontId="4" fillId="0" borderId="0" xfId="2" applyFont="1" applyAlignment="1">
      <alignment horizontal="center"/>
    </xf>
    <xf numFmtId="0" fontId="10" fillId="0" borderId="0" xfId="0" applyFont="1" applyAlignment="1">
      <alignment horizontal="center"/>
    </xf>
    <xf numFmtId="0" fontId="4" fillId="0" borderId="0" xfId="0" applyFont="1" applyAlignment="1">
      <alignment horizontal="left" vertical="top" indent="8"/>
    </xf>
    <xf numFmtId="0" fontId="4" fillId="0" borderId="0" xfId="0" applyFont="1" applyAlignment="1">
      <alignment vertical="center" wrapText="1"/>
    </xf>
    <xf numFmtId="164" fontId="4" fillId="0" borderId="0" xfId="2" applyNumberFormat="1" applyFont="1" applyAlignment="1">
      <alignment horizontal="center" vertical="center" shrinkToFit="1"/>
    </xf>
    <xf numFmtId="0" fontId="11" fillId="0" borderId="0" xfId="0" applyFont="1" applyAlignment="1">
      <alignment vertical="top" wrapText="1"/>
    </xf>
    <xf numFmtId="164" fontId="11" fillId="0" borderId="0" xfId="2" applyNumberFormat="1" applyFont="1" applyAlignment="1">
      <alignment horizontal="center" vertical="top" shrinkToFit="1"/>
    </xf>
    <xf numFmtId="164" fontId="7" fillId="0" borderId="0" xfId="2" applyNumberFormat="1" applyFont="1" applyAlignment="1">
      <alignment horizontal="center"/>
    </xf>
    <xf numFmtId="0" fontId="4" fillId="0" borderId="0" xfId="0" applyFont="1"/>
    <xf numFmtId="164" fontId="5" fillId="0" borderId="0" xfId="2" applyNumberFormat="1" applyFont="1" applyAlignment="1">
      <alignment horizontal="center"/>
    </xf>
    <xf numFmtId="0" fontId="7" fillId="0" borderId="0" xfId="0" applyFont="1"/>
    <xf numFmtId="0" fontId="9" fillId="2" borderId="0" xfId="0" applyFont="1" applyFill="1" applyAlignment="1">
      <alignment horizontal="center" shrinkToFit="1"/>
    </xf>
    <xf numFmtId="164" fontId="4" fillId="0" borderId="0" xfId="2" applyNumberFormat="1" applyFont="1" applyFill="1" applyAlignment="1">
      <alignment horizontal="center"/>
    </xf>
    <xf numFmtId="164" fontId="4" fillId="0" borderId="0" xfId="2" applyNumberFormat="1" applyFont="1" applyAlignment="1">
      <alignment horizontal="center"/>
    </xf>
    <xf numFmtId="14" fontId="12" fillId="0" borderId="0" xfId="0" applyNumberFormat="1" applyFont="1" applyAlignment="1">
      <alignment horizontal="left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3" fillId="0" borderId="0" xfId="0" applyFont="1"/>
    <xf numFmtId="0" fontId="13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44" fontId="13" fillId="0" borderId="0" xfId="2" applyFont="1" applyAlignment="1">
      <alignment horizontal="center"/>
    </xf>
    <xf numFmtId="0" fontId="14" fillId="0" borderId="0" xfId="0" applyFont="1"/>
    <xf numFmtId="0" fontId="15" fillId="0" borderId="0" xfId="0" applyFont="1"/>
    <xf numFmtId="0" fontId="16" fillId="0" borderId="0" xfId="0" applyFont="1"/>
    <xf numFmtId="42" fontId="16" fillId="0" borderId="0" xfId="0" applyNumberFormat="1" applyFont="1"/>
    <xf numFmtId="0" fontId="17" fillId="0" borderId="0" xfId="0" applyFont="1" applyAlignment="1">
      <alignment horizontal="left" vertical="top" wrapText="1" indent="8"/>
    </xf>
    <xf numFmtId="164" fontId="17" fillId="0" borderId="0" xfId="2" applyNumberFormat="1" applyFont="1" applyAlignment="1">
      <alignment horizontal="center" vertical="top" shrinkToFit="1"/>
    </xf>
    <xf numFmtId="0" fontId="4" fillId="0" borderId="0" xfId="0" applyFont="1" applyAlignment="1">
      <alignment horizontal="left" vertical="center" wrapText="1" indent="8"/>
    </xf>
    <xf numFmtId="3" fontId="13" fillId="0" borderId="0" xfId="0" applyNumberFormat="1" applyFont="1"/>
    <xf numFmtId="164" fontId="13" fillId="0" borderId="0" xfId="2" applyNumberFormat="1" applyFont="1" applyAlignment="1">
      <alignment horizontal="center"/>
    </xf>
    <xf numFmtId="0" fontId="6" fillId="0" borderId="0" xfId="0" applyFont="1" applyAlignment="1">
      <alignment horizontal="center"/>
    </xf>
  </cellXfs>
  <cellStyles count="3">
    <cellStyle name="Currency" xfId="2" builtinId="4"/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2390775</xdr:colOff>
      <xdr:row>0</xdr:row>
      <xdr:rowOff>76199</xdr:rowOff>
    </xdr:from>
    <xdr:to>
      <xdr:col>0</xdr:col>
      <xdr:colOff>4327984</xdr:colOff>
      <xdr:row>10</xdr:row>
      <xdr:rowOff>114299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8E6FB2E-7204-F6D6-2120-9341C9411B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90775" y="76199"/>
          <a:ext cx="1937209" cy="13049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0"/>
  <sheetViews>
    <sheetView tabSelected="1" view="pageBreakPreview" topLeftCell="A38" zoomScaleNormal="100" zoomScaleSheetLayoutView="100" workbookViewId="0">
      <selection activeCell="A63" sqref="A63"/>
    </sheetView>
  </sheetViews>
  <sheetFormatPr defaultColWidth="9.140625" defaultRowHeight="15" x14ac:dyDescent="0.25"/>
  <cols>
    <col min="1" max="1" width="100" style="33" customWidth="1"/>
    <col min="2" max="2" width="12.7109375" style="36" customWidth="1"/>
    <col min="3" max="3" width="11.140625" style="33" customWidth="1"/>
    <col min="4" max="4" width="11.85546875" style="33" customWidth="1"/>
    <col min="5" max="11" width="9.140625" style="33"/>
    <col min="12" max="12" width="10" style="33" bestFit="1" customWidth="1"/>
    <col min="13" max="16384" width="9.140625" style="33"/>
  </cols>
  <sheetData>
    <row r="1" spans="1:12" ht="15" customHeight="1" x14ac:dyDescent="0.25">
      <c r="A1" s="8"/>
      <c r="B1" s="31"/>
    </row>
    <row r="2" spans="1:12" x14ac:dyDescent="0.25">
      <c r="A2" s="34"/>
      <c r="B2" s="35"/>
    </row>
    <row r="3" spans="1:12" ht="9.75" customHeight="1" x14ac:dyDescent="0.25">
      <c r="A3" s="34"/>
      <c r="B3" s="35"/>
    </row>
    <row r="4" spans="1:12" ht="15" hidden="1" customHeight="1" x14ac:dyDescent="0.25">
      <c r="A4" s="34"/>
      <c r="B4" s="35"/>
    </row>
    <row r="5" spans="1:12" ht="15" hidden="1" customHeight="1" x14ac:dyDescent="0.25">
      <c r="A5" s="34"/>
      <c r="B5" s="35"/>
    </row>
    <row r="6" spans="1:12" ht="15" hidden="1" customHeight="1" x14ac:dyDescent="0.25">
      <c r="A6" s="34"/>
      <c r="B6" s="35"/>
    </row>
    <row r="7" spans="1:12" ht="15" hidden="1" customHeight="1" x14ac:dyDescent="0.25">
      <c r="A7" s="34"/>
      <c r="B7" s="35"/>
    </row>
    <row r="8" spans="1:12" ht="18.75" x14ac:dyDescent="0.3">
      <c r="A8" s="46"/>
      <c r="B8" s="46"/>
    </row>
    <row r="9" spans="1:12" ht="18.75" x14ac:dyDescent="0.3">
      <c r="A9" s="6"/>
    </row>
    <row r="10" spans="1:12" ht="22.5" x14ac:dyDescent="0.25">
      <c r="B10" s="32"/>
      <c r="D10" s="37"/>
    </row>
    <row r="11" spans="1:12" s="38" customFormat="1" ht="20.25" x14ac:dyDescent="0.3">
      <c r="B11" s="7"/>
      <c r="I11" s="39"/>
      <c r="L11" s="40"/>
    </row>
    <row r="12" spans="1:12" s="24" customFormat="1" ht="15.75" x14ac:dyDescent="0.25">
      <c r="A12" s="1" t="s">
        <v>31</v>
      </c>
      <c r="B12" s="7"/>
    </row>
    <row r="13" spans="1:12" s="24" customFormat="1" ht="15.75" x14ac:dyDescent="0.25">
      <c r="A13" s="15" t="s">
        <v>36</v>
      </c>
      <c r="B13" s="7"/>
      <c r="L13" s="2"/>
    </row>
    <row r="14" spans="1:12" s="24" customFormat="1" ht="15.75" x14ac:dyDescent="0.25">
      <c r="A14" s="7" t="s">
        <v>50</v>
      </c>
      <c r="B14" s="7"/>
      <c r="L14" s="2"/>
    </row>
    <row r="15" spans="1:12" s="24" customFormat="1" ht="15.75" x14ac:dyDescent="0.25">
      <c r="A15" s="1" t="s">
        <v>30</v>
      </c>
      <c r="B15" s="7"/>
      <c r="L15" s="2"/>
    </row>
    <row r="16" spans="1:12" ht="15.75" x14ac:dyDescent="0.25">
      <c r="A16" s="7" t="s">
        <v>28</v>
      </c>
      <c r="B16" s="16"/>
      <c r="L16" s="2"/>
    </row>
    <row r="17" spans="1:12" ht="15.75" x14ac:dyDescent="0.25">
      <c r="A17" s="7" t="s">
        <v>32</v>
      </c>
      <c r="B17" s="10"/>
      <c r="L17" s="2"/>
    </row>
    <row r="18" spans="1:12" ht="15.75" x14ac:dyDescent="0.25">
      <c r="A18" s="9" t="s">
        <v>44</v>
      </c>
      <c r="B18" s="16"/>
      <c r="L18" s="2"/>
    </row>
    <row r="19" spans="1:12" ht="15.75" x14ac:dyDescent="0.25">
      <c r="A19" s="17" t="s">
        <v>49</v>
      </c>
      <c r="B19" s="16"/>
      <c r="L19" s="2"/>
    </row>
    <row r="20" spans="1:12" ht="15.75" x14ac:dyDescent="0.25">
      <c r="A20" s="11" t="s">
        <v>48</v>
      </c>
      <c r="B20" s="12">
        <f>794900</f>
        <v>794900</v>
      </c>
      <c r="L20" s="2"/>
    </row>
    <row r="21" spans="1:12" ht="15.75" x14ac:dyDescent="0.25">
      <c r="A21" s="13" t="s">
        <v>33</v>
      </c>
      <c r="B21" s="12">
        <v>50000</v>
      </c>
      <c r="L21" s="2"/>
    </row>
    <row r="22" spans="1:12" ht="15.75" x14ac:dyDescent="0.25">
      <c r="A22" s="13" t="s">
        <v>45</v>
      </c>
      <c r="B22" s="12">
        <f>24000</f>
        <v>24000</v>
      </c>
      <c r="L22" s="2"/>
    </row>
    <row r="23" spans="1:12" ht="15.75" x14ac:dyDescent="0.25">
      <c r="A23" s="13" t="s">
        <v>6</v>
      </c>
      <c r="B23" s="12">
        <f>12000</f>
        <v>12000</v>
      </c>
      <c r="L23" s="2"/>
    </row>
    <row r="24" spans="1:12" ht="15.75" x14ac:dyDescent="0.25">
      <c r="A24" s="13" t="s">
        <v>7</v>
      </c>
      <c r="B24" s="12">
        <f>20000</f>
        <v>20000</v>
      </c>
      <c r="L24" s="2"/>
    </row>
    <row r="25" spans="1:12" ht="15.75" x14ac:dyDescent="0.25">
      <c r="A25" s="41" t="s">
        <v>39</v>
      </c>
      <c r="B25" s="42">
        <f>500</f>
        <v>500</v>
      </c>
      <c r="L25" s="2"/>
    </row>
    <row r="26" spans="1:12" ht="15.75" x14ac:dyDescent="0.25">
      <c r="A26" s="43" t="s">
        <v>46</v>
      </c>
      <c r="B26" s="42">
        <v>1200</v>
      </c>
      <c r="L26" s="2"/>
    </row>
    <row r="27" spans="1:12" ht="15.75" x14ac:dyDescent="0.25">
      <c r="A27" s="13" t="s">
        <v>8</v>
      </c>
      <c r="B27" s="12">
        <f>3500</f>
        <v>3500</v>
      </c>
      <c r="L27" s="2"/>
    </row>
    <row r="28" spans="1:12" ht="15.75" x14ac:dyDescent="0.25">
      <c r="A28" s="13" t="s">
        <v>2</v>
      </c>
      <c r="B28" s="12">
        <f>2000</f>
        <v>2000</v>
      </c>
      <c r="L28" s="2"/>
    </row>
    <row r="29" spans="1:12" ht="15.75" x14ac:dyDescent="0.25">
      <c r="A29" s="13" t="s">
        <v>9</v>
      </c>
      <c r="B29" s="12">
        <f>4100</f>
        <v>4100</v>
      </c>
      <c r="L29" s="2"/>
    </row>
    <row r="30" spans="1:12" ht="15.75" x14ac:dyDescent="0.25">
      <c r="A30" s="13" t="s">
        <v>0</v>
      </c>
      <c r="B30" s="12">
        <f>3500</f>
        <v>3500</v>
      </c>
      <c r="L30" s="2"/>
    </row>
    <row r="31" spans="1:12" ht="15.75" x14ac:dyDescent="0.25">
      <c r="A31" s="13" t="s">
        <v>10</v>
      </c>
      <c r="B31" s="14" t="s">
        <v>3</v>
      </c>
      <c r="L31" s="2"/>
    </row>
    <row r="32" spans="1:12" ht="15.75" x14ac:dyDescent="0.25">
      <c r="A32" s="13" t="s">
        <v>11</v>
      </c>
      <c r="B32" s="14" t="s">
        <v>3</v>
      </c>
      <c r="L32" s="2"/>
    </row>
    <row r="33" spans="1:12" ht="15.75" x14ac:dyDescent="0.25">
      <c r="A33" s="13" t="s">
        <v>12</v>
      </c>
      <c r="B33" s="12">
        <f>1500</f>
        <v>1500</v>
      </c>
      <c r="C33" s="2"/>
      <c r="L33" s="2"/>
    </row>
    <row r="34" spans="1:12" ht="15.75" x14ac:dyDescent="0.25">
      <c r="A34" s="13" t="s">
        <v>5</v>
      </c>
      <c r="B34" s="12">
        <f>650</f>
        <v>650</v>
      </c>
      <c r="L34" s="2"/>
    </row>
    <row r="35" spans="1:12" ht="15.75" x14ac:dyDescent="0.25">
      <c r="A35" s="13" t="s">
        <v>40</v>
      </c>
      <c r="B35" s="12">
        <f>650</f>
        <v>650</v>
      </c>
      <c r="L35" s="2"/>
    </row>
    <row r="36" spans="1:12" ht="15.75" x14ac:dyDescent="0.25">
      <c r="A36" s="13" t="s">
        <v>13</v>
      </c>
      <c r="B36" s="12">
        <f>1900</f>
        <v>1900</v>
      </c>
      <c r="L36" s="2"/>
    </row>
    <row r="37" spans="1:12" ht="15.75" x14ac:dyDescent="0.25">
      <c r="A37" s="13" t="s">
        <v>14</v>
      </c>
      <c r="B37" s="12">
        <f>3000</f>
        <v>3000</v>
      </c>
      <c r="L37" s="2"/>
    </row>
    <row r="38" spans="1:12" ht="15.75" x14ac:dyDescent="0.25">
      <c r="A38" s="13" t="s">
        <v>41</v>
      </c>
      <c r="B38" s="12">
        <f>2400</f>
        <v>2400</v>
      </c>
      <c r="L38" s="2"/>
    </row>
    <row r="39" spans="1:12" ht="15.75" x14ac:dyDescent="0.25">
      <c r="A39" s="13" t="s">
        <v>15</v>
      </c>
      <c r="B39" s="12">
        <f>1300</f>
        <v>1300</v>
      </c>
      <c r="L39" s="1"/>
    </row>
    <row r="40" spans="1:12" ht="15.75" x14ac:dyDescent="0.25">
      <c r="A40" s="13" t="s">
        <v>16</v>
      </c>
      <c r="B40" s="12">
        <f>300</f>
        <v>300</v>
      </c>
      <c r="L40" s="2"/>
    </row>
    <row r="41" spans="1:12" ht="31.5" x14ac:dyDescent="0.25">
      <c r="A41" s="13" t="s">
        <v>17</v>
      </c>
      <c r="B41" s="12">
        <f>1800</f>
        <v>1800</v>
      </c>
      <c r="L41" s="2"/>
    </row>
    <row r="42" spans="1:12" ht="15.75" x14ac:dyDescent="0.25">
      <c r="A42" s="13" t="s">
        <v>42</v>
      </c>
      <c r="B42" s="12">
        <f>1000</f>
        <v>1000</v>
      </c>
      <c r="L42" s="2"/>
    </row>
    <row r="43" spans="1:12" ht="15.75" x14ac:dyDescent="0.25">
      <c r="A43" s="13" t="s">
        <v>37</v>
      </c>
      <c r="B43" s="12">
        <f>10000</f>
        <v>10000</v>
      </c>
      <c r="L43" s="1"/>
    </row>
    <row r="44" spans="1:12" ht="15.75" x14ac:dyDescent="0.25">
      <c r="A44" s="13" t="s">
        <v>18</v>
      </c>
      <c r="B44" s="12">
        <f>4500</f>
        <v>4500</v>
      </c>
      <c r="L44" s="1"/>
    </row>
    <row r="45" spans="1:12" ht="15.75" x14ac:dyDescent="0.25">
      <c r="A45" s="13" t="s">
        <v>19</v>
      </c>
      <c r="B45" s="12">
        <f>2200</f>
        <v>2200</v>
      </c>
      <c r="L45" s="2"/>
    </row>
    <row r="46" spans="1:12" ht="15.75" x14ac:dyDescent="0.25">
      <c r="A46" s="13" t="s">
        <v>20</v>
      </c>
      <c r="B46" s="14" t="s">
        <v>3</v>
      </c>
      <c r="L46" s="2"/>
    </row>
    <row r="47" spans="1:12" ht="15.75" x14ac:dyDescent="0.25">
      <c r="A47" s="13" t="s">
        <v>21</v>
      </c>
      <c r="B47" s="12">
        <f>10900</f>
        <v>10900</v>
      </c>
      <c r="L47" s="1"/>
    </row>
    <row r="48" spans="1:12" ht="15.75" x14ac:dyDescent="0.25">
      <c r="A48" s="13" t="s">
        <v>43</v>
      </c>
      <c r="B48" s="12">
        <f>1000</f>
        <v>1000</v>
      </c>
      <c r="L48" s="1"/>
    </row>
    <row r="49" spans="1:14" ht="15.75" x14ac:dyDescent="0.25">
      <c r="A49" s="13" t="s">
        <v>22</v>
      </c>
      <c r="B49" s="14" t="s">
        <v>3</v>
      </c>
      <c r="L49" s="1"/>
    </row>
    <row r="50" spans="1:14" ht="15.75" x14ac:dyDescent="0.25">
      <c r="A50" s="13" t="s">
        <v>38</v>
      </c>
      <c r="B50" s="14" t="s">
        <v>3</v>
      </c>
      <c r="L50" s="1"/>
    </row>
    <row r="51" spans="1:14" ht="15.75" x14ac:dyDescent="0.25">
      <c r="A51" s="13" t="s">
        <v>23</v>
      </c>
      <c r="B51" s="14" t="s">
        <v>3</v>
      </c>
      <c r="L51" s="2"/>
    </row>
    <row r="52" spans="1:14" ht="15.75" x14ac:dyDescent="0.25">
      <c r="A52" s="13" t="s">
        <v>34</v>
      </c>
      <c r="B52" s="14" t="s">
        <v>3</v>
      </c>
      <c r="D52" s="44"/>
      <c r="L52" s="2"/>
      <c r="N52" s="44"/>
    </row>
    <row r="53" spans="1:14" ht="15.75" x14ac:dyDescent="0.25">
      <c r="A53" s="18" t="s">
        <v>35</v>
      </c>
      <c r="B53" s="14" t="s">
        <v>3</v>
      </c>
      <c r="D53" s="44"/>
      <c r="L53" s="3"/>
      <c r="N53" s="44"/>
    </row>
    <row r="54" spans="1:14" ht="15.75" x14ac:dyDescent="0.25">
      <c r="A54" s="13" t="s">
        <v>24</v>
      </c>
      <c r="B54" s="14" t="s">
        <v>3</v>
      </c>
      <c r="D54" s="44"/>
      <c r="L54" s="3"/>
      <c r="N54" s="44"/>
    </row>
    <row r="55" spans="1:14" ht="15.75" x14ac:dyDescent="0.25">
      <c r="A55" s="13" t="s">
        <v>25</v>
      </c>
      <c r="B55" s="14" t="s">
        <v>3</v>
      </c>
      <c r="D55" s="44"/>
      <c r="L55" s="3"/>
      <c r="N55" s="44"/>
    </row>
    <row r="56" spans="1:14" ht="15.75" x14ac:dyDescent="0.25">
      <c r="A56" s="13" t="s">
        <v>4</v>
      </c>
      <c r="B56" s="14" t="s">
        <v>3</v>
      </c>
      <c r="D56" s="2"/>
      <c r="L56" s="3"/>
      <c r="N56" s="44"/>
    </row>
    <row r="57" spans="1:14" ht="15.75" x14ac:dyDescent="0.25">
      <c r="A57" s="19" t="s">
        <v>26</v>
      </c>
      <c r="B57" s="20">
        <f>SUM(B20:B56)</f>
        <v>958800</v>
      </c>
      <c r="C57" s="2"/>
      <c r="D57" s="44"/>
      <c r="L57" s="3"/>
      <c r="N57" s="44"/>
    </row>
    <row r="58" spans="1:14" ht="15.75" x14ac:dyDescent="0.25">
      <c r="A58" s="21" t="s">
        <v>27</v>
      </c>
      <c r="B58" s="22">
        <v>15000</v>
      </c>
      <c r="C58" s="2"/>
      <c r="D58" s="44"/>
      <c r="L58" s="3"/>
      <c r="N58" s="44"/>
    </row>
    <row r="59" spans="1:14" ht="15.75" x14ac:dyDescent="0.25">
      <c r="A59" s="21"/>
      <c r="B59" s="22"/>
      <c r="C59" s="2"/>
      <c r="D59" s="44"/>
      <c r="L59" s="3"/>
      <c r="N59" s="44"/>
    </row>
    <row r="60" spans="1:14" ht="15.75" x14ac:dyDescent="0.25">
      <c r="A60" s="26" t="s">
        <v>1</v>
      </c>
      <c r="B60" s="23">
        <f>B57-B58-B59</f>
        <v>943800</v>
      </c>
      <c r="C60" s="2"/>
      <c r="D60" s="44"/>
      <c r="L60" s="3"/>
      <c r="N60" s="44"/>
    </row>
    <row r="61" spans="1:14" ht="15.75" x14ac:dyDescent="0.25">
      <c r="A61" s="24"/>
      <c r="B61" s="25"/>
      <c r="C61" s="2"/>
      <c r="D61" s="44"/>
      <c r="L61" s="3"/>
      <c r="N61" s="44"/>
    </row>
    <row r="62" spans="1:14" ht="15.75" x14ac:dyDescent="0.25">
      <c r="A62" s="27" t="s">
        <v>29</v>
      </c>
      <c r="B62" s="28"/>
      <c r="C62" s="2"/>
      <c r="D62" s="44"/>
      <c r="L62" s="3"/>
      <c r="N62" s="44"/>
    </row>
    <row r="63" spans="1:14" ht="15.75" x14ac:dyDescent="0.25">
      <c r="A63" s="30" t="s">
        <v>47</v>
      </c>
      <c r="B63" s="29"/>
      <c r="D63" s="44"/>
      <c r="L63" s="3"/>
      <c r="N63" s="44"/>
    </row>
    <row r="64" spans="1:14" ht="15.75" x14ac:dyDescent="0.25">
      <c r="D64" s="44"/>
      <c r="L64" s="3"/>
      <c r="N64" s="44"/>
    </row>
    <row r="65" spans="1:14" ht="15.75" x14ac:dyDescent="0.25">
      <c r="D65" s="44"/>
      <c r="L65" s="5"/>
      <c r="N65" s="44"/>
    </row>
    <row r="66" spans="1:14" ht="15.75" x14ac:dyDescent="0.25">
      <c r="D66" s="44"/>
      <c r="L66" s="5"/>
      <c r="N66" s="44"/>
    </row>
    <row r="67" spans="1:14" ht="15.75" x14ac:dyDescent="0.25">
      <c r="D67" s="44"/>
      <c r="L67" s="3"/>
      <c r="N67" s="44"/>
    </row>
    <row r="68" spans="1:14" ht="15.75" x14ac:dyDescent="0.25">
      <c r="D68" s="44"/>
      <c r="L68" s="4"/>
      <c r="N68" s="44"/>
    </row>
    <row r="69" spans="1:14" x14ac:dyDescent="0.25">
      <c r="D69" s="44"/>
    </row>
    <row r="70" spans="1:14" x14ac:dyDescent="0.25">
      <c r="D70" s="44"/>
      <c r="L70" s="44"/>
      <c r="N70" s="44"/>
    </row>
    <row r="71" spans="1:14" x14ac:dyDescent="0.25">
      <c r="B71" s="45"/>
      <c r="D71" s="44"/>
      <c r="L71" s="44"/>
      <c r="N71" s="44"/>
    </row>
    <row r="72" spans="1:14" x14ac:dyDescent="0.25">
      <c r="A72" s="37"/>
      <c r="B72" s="45"/>
      <c r="D72" s="44"/>
      <c r="L72" s="44"/>
      <c r="N72" s="44"/>
    </row>
    <row r="73" spans="1:14" x14ac:dyDescent="0.25">
      <c r="D73" s="44"/>
    </row>
    <row r="74" spans="1:14" x14ac:dyDescent="0.25">
      <c r="D74" s="44"/>
    </row>
    <row r="75" spans="1:14" x14ac:dyDescent="0.25">
      <c r="D75" s="44"/>
    </row>
    <row r="76" spans="1:14" x14ac:dyDescent="0.25">
      <c r="D76" s="44"/>
    </row>
    <row r="77" spans="1:14" x14ac:dyDescent="0.25">
      <c r="D77" s="44"/>
    </row>
    <row r="78" spans="1:14" x14ac:dyDescent="0.25">
      <c r="D78" s="44"/>
    </row>
    <row r="79" spans="1:14" x14ac:dyDescent="0.25">
      <c r="D79" s="44"/>
    </row>
    <row r="80" spans="1:14" x14ac:dyDescent="0.25">
      <c r="D80" s="44"/>
    </row>
  </sheetData>
  <mergeCells count="1">
    <mergeCell ref="A8:B8"/>
  </mergeCells>
  <pageMargins left="0.2" right="0.2" top="0.25" bottom="0.25" header="0.3" footer="0.3"/>
  <pageSetup paperSize="5"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MIKER</dc:creator>
  <cp:lastModifiedBy>Joey Stonehill</cp:lastModifiedBy>
  <cp:lastPrinted>2025-01-08T20:53:52Z</cp:lastPrinted>
  <dcterms:created xsi:type="dcterms:W3CDTF">2020-08-18T00:54:31Z</dcterms:created>
  <dcterms:modified xsi:type="dcterms:W3CDTF">2026-10-05T18:29:22Z</dcterms:modified>
</cp:coreProperties>
</file>